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/>
  <mc:AlternateContent xmlns:mc="http://schemas.openxmlformats.org/markup-compatibility/2006">
    <mc:Choice Requires="x15">
      <x15ac:absPath xmlns:x15ac="http://schemas.microsoft.com/office/spreadsheetml/2010/11/ac" url="https://markdworthenpsyd27-my.sharepoint.com/personal/markdworthenpsyd_markdworthenpsyd27_onmicrosoft_com/Documents/Assessment/ADHD_Assessment/ADHD/Wender/"/>
    </mc:Choice>
  </mc:AlternateContent>
  <xr:revisionPtr revIDLastSave="0" documentId="8_{06770A12-6281-4E98-9BB0-07599BCF721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WURS-25" sheetId="1" r:id="rId1"/>
    <sheet name="WURS-45" sheetId="4" r:id="rId2"/>
    <sheet name="WURS-61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4" l="1"/>
  <c r="E9" i="4"/>
  <c r="E11" i="4"/>
  <c r="E12" i="4"/>
  <c r="E10" i="4"/>
  <c r="E4" i="4"/>
  <c r="E12" i="3"/>
  <c r="E11" i="3"/>
  <c r="E10" i="3"/>
  <c r="E9" i="3"/>
  <c r="E8" i="3"/>
  <c r="E4" i="3"/>
  <c r="E10" i="1"/>
  <c r="E9" i="1"/>
  <c r="E8" i="1"/>
  <c r="E4" i="1"/>
  <c r="E16" i="3" l="1"/>
  <c r="E15" i="3"/>
  <c r="E16" i="4"/>
  <c r="E15" i="4"/>
  <c r="E14" i="1"/>
  <c r="E13" i="1"/>
</calcChain>
</file>

<file path=xl/sharedStrings.xml><?xml version="1.0" encoding="utf-8"?>
<sst xmlns="http://schemas.openxmlformats.org/spreadsheetml/2006/main" count="60" uniqueCount="29">
  <si>
    <t xml:space="preserve">Wender Utah Rating Scale (WURS-25) </t>
  </si>
  <si>
    <t>*Shortest version.</t>
  </si>
  <si>
    <t>All scoring as per Utah Scales Handbook (Reimherr et al., 2022)</t>
  </si>
  <si>
    <t xml:space="preserve">Item </t>
  </si>
  <si>
    <t>Response (0-4)</t>
  </si>
  <si>
    <t>TOTAL SCORE</t>
  </si>
  <si>
    <t>Cut scores: 30 (community setting), 46 (clinical setting) (Ward et al., 1993)</t>
  </si>
  <si>
    <t>Factor</t>
  </si>
  <si>
    <t>Factor Score</t>
  </si>
  <si>
    <t>Disruptive Mood/Behaviour Factor</t>
  </si>
  <si>
    <t>ADHD Factor</t>
  </si>
  <si>
    <t>Anxiety/Dysphoria Factor</t>
  </si>
  <si>
    <t>Group</t>
  </si>
  <si>
    <t>Fitted Values</t>
  </si>
  <si>
    <t>ADHD (non-clinical sample)</t>
  </si>
  <si>
    <t>Discriminating ADHD from MDD/GAD</t>
  </si>
  <si>
    <t>Fitted value &gt;=0 categorised as ADHD; scores &lt;0 categorised as not ADHD</t>
  </si>
  <si>
    <t xml:space="preserve">Wender Utah Rating Scale (WURS-45) </t>
  </si>
  <si>
    <t>*Most psychometrically sound version.</t>
  </si>
  <si>
    <t>WURS-25 SCORE</t>
  </si>
  <si>
    <t>Academic Factor</t>
  </si>
  <si>
    <t>Social Factor</t>
  </si>
  <si>
    <t xml:space="preserve">Wender Utah Rating Scale (WURS-61) </t>
  </si>
  <si>
    <t>*Original version.</t>
  </si>
  <si>
    <t>18R</t>
  </si>
  <si>
    <t>22R</t>
  </si>
  <si>
    <t>23R</t>
  </si>
  <si>
    <t>32R</t>
  </si>
  <si>
    <t>50R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</si>
</sst>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rgb="FF242424"/>
      <name val="Aptos Narrow"/>
      <charset val="1"/>
    </font>
    <font>
      <b/>
      <sz val="11"/>
      <color rgb="FF242424"/>
      <name val="Aptos Narrow"/>
      <charset val="1"/>
    </font>
    <font>
      <sz val="11"/>
      <color rgb="FFFF0000"/>
      <name val="Aptos Narrow"/>
      <family val="2"/>
      <scheme val="minor"/>
    </font>
    <font>
      <i/>
      <sz val="11"/>
      <color theme="7"/>
      <name val="Aptos Narrow"/>
      <family val="2"/>
      <scheme val="minor"/>
    </font>
    <font>
      <b/>
      <sz val="20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1" fillId="0" borderId="1" xfId="0" applyFont="1" applyBorder="1"/>
    <xf numFmtId="0" fontId="1" fillId="0" borderId="2" xfId="0" applyFont="1" applyBorder="1" applyAlignment="1">
      <alignment horizontal="center" vertical="center"/>
    </xf>
    <xf numFmtId="0" fontId="4" fillId="2" borderId="3" xfId="0" applyFont="1" applyFill="1" applyBorder="1"/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/>
    <xf numFmtId="0" fontId="1" fillId="2" borderId="6" xfId="0" applyFont="1" applyFill="1" applyBorder="1" applyAlignment="1">
      <alignment horizontal="center" vertical="center"/>
    </xf>
    <xf numFmtId="0" fontId="6" fillId="0" borderId="5" xfId="0" applyFont="1" applyBorder="1"/>
    <xf numFmtId="0" fontId="0" fillId="0" borderId="6" xfId="0" applyBorder="1"/>
    <xf numFmtId="0" fontId="1" fillId="2" borderId="3" xfId="0" applyFont="1" applyFill="1" applyBorder="1"/>
    <xf numFmtId="0" fontId="3" fillId="0" borderId="7" xfId="0" applyFont="1" applyBorder="1"/>
    <xf numFmtId="0" fontId="0" fillId="0" borderId="7" xfId="0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3" xfId="0" applyFont="1" applyFill="1" applyBorder="1" applyAlignment="1">
      <alignment wrapText="1"/>
    </xf>
    <xf numFmtId="0" fontId="7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workbookViewId="0">
      <selection activeCell="D2" sqref="D2"/>
    </sheetView>
  </sheetViews>
  <sheetFormatPr defaultColWidth="10.7109375" defaultRowHeight="15" x14ac:dyDescent="0.25"/>
  <cols>
    <col min="1" max="1" width="10.7109375" style="1"/>
    <col min="4" max="4" width="65.85546875" bestFit="1" customWidth="1"/>
    <col min="5" max="5" width="12.28515625" bestFit="1" customWidth="1"/>
  </cols>
  <sheetData>
    <row r="1" spans="1:5" ht="26.25" x14ac:dyDescent="0.4">
      <c r="A1" s="20" t="s">
        <v>0</v>
      </c>
      <c r="E1" t="s">
        <v>1</v>
      </c>
    </row>
    <row r="2" spans="1:5" ht="15" customHeight="1" x14ac:dyDescent="0.25">
      <c r="A2" s="21" t="s">
        <v>2</v>
      </c>
    </row>
    <row r="3" spans="1:5" ht="15" customHeight="1" x14ac:dyDescent="0.4">
      <c r="A3" s="20"/>
    </row>
    <row r="4" spans="1:5" ht="30" x14ac:dyDescent="0.25">
      <c r="A4" s="4" t="s">
        <v>3</v>
      </c>
      <c r="B4" s="3" t="s">
        <v>4</v>
      </c>
      <c r="D4" s="24" t="s">
        <v>5</v>
      </c>
      <c r="E4" s="22">
        <f>SUM(B5:B29)</f>
        <v>0</v>
      </c>
    </row>
    <row r="5" spans="1:5" x14ac:dyDescent="0.25">
      <c r="A5" s="1">
        <v>1</v>
      </c>
      <c r="B5" s="2">
        <v>0</v>
      </c>
      <c r="D5" s="12" t="s">
        <v>6</v>
      </c>
      <c r="E5" s="13"/>
    </row>
    <row r="6" spans="1:5" x14ac:dyDescent="0.25">
      <c r="A6" s="1">
        <v>2</v>
      </c>
      <c r="B6" s="2">
        <v>0</v>
      </c>
      <c r="D6" s="5"/>
    </row>
    <row r="7" spans="1:5" x14ac:dyDescent="0.25">
      <c r="A7" s="1">
        <v>3</v>
      </c>
      <c r="B7" s="2">
        <v>0</v>
      </c>
      <c r="D7" s="6" t="s">
        <v>7</v>
      </c>
      <c r="E7" s="7" t="s">
        <v>8</v>
      </c>
    </row>
    <row r="8" spans="1:5" x14ac:dyDescent="0.25">
      <c r="A8" s="1">
        <v>4</v>
      </c>
      <c r="B8" s="2">
        <v>0</v>
      </c>
      <c r="D8" s="8" t="s">
        <v>9</v>
      </c>
      <c r="E8" s="9">
        <f>SUM(B9,B10,B12,B14,B16,B17,B18,B22,B23,B25,B26)/COUNTA(B9,B10,B12,B14,B16,B17,B18,B22,B23,B25,B26)</f>
        <v>0</v>
      </c>
    </row>
    <row r="9" spans="1:5" x14ac:dyDescent="0.25">
      <c r="A9" s="1">
        <v>5</v>
      </c>
      <c r="B9" s="2">
        <v>0</v>
      </c>
      <c r="D9" s="8" t="s">
        <v>10</v>
      </c>
      <c r="E9" s="9">
        <f>SUM(B5,B7,B8,B11,B19,B20,B27,B28,B29)/COUNTA(B5,B7,B8,B11,B19,B20,B27,B28,B29)</f>
        <v>0</v>
      </c>
    </row>
    <row r="10" spans="1:5" x14ac:dyDescent="0.25">
      <c r="A10" s="1">
        <v>6</v>
      </c>
      <c r="B10" s="2">
        <v>0</v>
      </c>
      <c r="D10" s="14" t="s">
        <v>11</v>
      </c>
      <c r="E10" s="9">
        <f>SUM(B6,B13,B15,B21)/COUNTA(B6,B13,B15,B21)</f>
        <v>0</v>
      </c>
    </row>
    <row r="11" spans="1:5" x14ac:dyDescent="0.25">
      <c r="A11" s="1">
        <v>7</v>
      </c>
      <c r="B11" s="2">
        <v>0</v>
      </c>
      <c r="D11" s="15"/>
      <c r="E11" s="16"/>
    </row>
    <row r="12" spans="1:5" x14ac:dyDescent="0.25">
      <c r="A12" s="1">
        <v>8</v>
      </c>
      <c r="B12" s="2">
        <v>0</v>
      </c>
      <c r="D12" s="6" t="s">
        <v>12</v>
      </c>
      <c r="E12" s="17" t="s">
        <v>13</v>
      </c>
    </row>
    <row r="13" spans="1:5" x14ac:dyDescent="0.25">
      <c r="A13" s="1">
        <v>9</v>
      </c>
      <c r="B13" s="2">
        <v>0</v>
      </c>
      <c r="D13" s="14" t="s">
        <v>14</v>
      </c>
      <c r="E13" s="18">
        <f>SUM(-5.84+(E8*1.83)+(E9*2.44)+(E10*0.16))</f>
        <v>-5.84</v>
      </c>
    </row>
    <row r="14" spans="1:5" x14ac:dyDescent="0.25">
      <c r="A14" s="1">
        <v>10</v>
      </c>
      <c r="B14" s="2">
        <v>0</v>
      </c>
      <c r="D14" s="19" t="s">
        <v>15</v>
      </c>
      <c r="E14" s="18">
        <f>SUM(-3.9+(E8*0.73)+(E9*2.51)-(E10*1.24))</f>
        <v>-3.9</v>
      </c>
    </row>
    <row r="15" spans="1:5" x14ac:dyDescent="0.25">
      <c r="A15" s="1">
        <v>11</v>
      </c>
      <c r="B15" s="2">
        <v>0</v>
      </c>
      <c r="D15" s="12" t="s">
        <v>16</v>
      </c>
      <c r="E15" s="13"/>
    </row>
    <row r="16" spans="1:5" x14ac:dyDescent="0.25">
      <c r="A16" s="1">
        <v>12</v>
      </c>
      <c r="B16" s="2">
        <v>0</v>
      </c>
    </row>
    <row r="17" spans="1:2" x14ac:dyDescent="0.25">
      <c r="A17" s="1">
        <v>13</v>
      </c>
      <c r="B17" s="2">
        <v>0</v>
      </c>
    </row>
    <row r="18" spans="1:2" x14ac:dyDescent="0.25">
      <c r="A18" s="1">
        <v>14</v>
      </c>
      <c r="B18" s="2">
        <v>0</v>
      </c>
    </row>
    <row r="19" spans="1:2" x14ac:dyDescent="0.25">
      <c r="A19" s="1">
        <v>15</v>
      </c>
      <c r="B19" s="2">
        <v>0</v>
      </c>
    </row>
    <row r="20" spans="1:2" x14ac:dyDescent="0.25">
      <c r="A20" s="1">
        <v>16</v>
      </c>
      <c r="B20" s="2">
        <v>0</v>
      </c>
    </row>
    <row r="21" spans="1:2" x14ac:dyDescent="0.25">
      <c r="A21" s="1">
        <v>17</v>
      </c>
      <c r="B21" s="2">
        <v>0</v>
      </c>
    </row>
    <row r="22" spans="1:2" x14ac:dyDescent="0.25">
      <c r="A22" s="1">
        <v>18</v>
      </c>
      <c r="B22" s="2">
        <v>0</v>
      </c>
    </row>
    <row r="23" spans="1:2" x14ac:dyDescent="0.25">
      <c r="A23" s="1">
        <v>19</v>
      </c>
      <c r="B23" s="2">
        <v>0</v>
      </c>
    </row>
    <row r="24" spans="1:2" x14ac:dyDescent="0.25">
      <c r="A24" s="1">
        <v>20</v>
      </c>
      <c r="B24" s="2">
        <v>0</v>
      </c>
    </row>
    <row r="25" spans="1:2" x14ac:dyDescent="0.25">
      <c r="A25" s="1">
        <v>21</v>
      </c>
      <c r="B25" s="2">
        <v>0</v>
      </c>
    </row>
    <row r="26" spans="1:2" x14ac:dyDescent="0.25">
      <c r="A26" s="1">
        <v>22</v>
      </c>
      <c r="B26" s="2">
        <v>0</v>
      </c>
    </row>
    <row r="27" spans="1:2" x14ac:dyDescent="0.25">
      <c r="A27" s="1">
        <v>23</v>
      </c>
      <c r="B27" s="2">
        <v>0</v>
      </c>
    </row>
    <row r="28" spans="1:2" x14ac:dyDescent="0.25">
      <c r="A28" s="1">
        <v>24</v>
      </c>
      <c r="B28" s="2">
        <v>0</v>
      </c>
    </row>
    <row r="29" spans="1:2" x14ac:dyDescent="0.25">
      <c r="A29" s="1">
        <v>25</v>
      </c>
      <c r="B29" s="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9412A5-562D-49F7-A50E-2BE1C6337898}">
  <dimension ref="A1:E65"/>
  <sheetViews>
    <sheetView tabSelected="1" workbookViewId="0">
      <selection activeCell="E1" sqref="E1"/>
    </sheetView>
  </sheetViews>
  <sheetFormatPr defaultColWidth="10.7109375" defaultRowHeight="15" x14ac:dyDescent="0.25"/>
  <cols>
    <col min="1" max="1" width="10.7109375" style="1"/>
    <col min="4" max="4" width="65.85546875" bestFit="1" customWidth="1"/>
    <col min="5" max="5" width="12.28515625" bestFit="1" customWidth="1"/>
    <col min="6" max="6" width="9.140625"/>
  </cols>
  <sheetData>
    <row r="1" spans="1:5" ht="26.25" x14ac:dyDescent="0.4">
      <c r="A1" s="20" t="s">
        <v>17</v>
      </c>
      <c r="E1" t="s">
        <v>18</v>
      </c>
    </row>
    <row r="2" spans="1:5" ht="15" customHeight="1" x14ac:dyDescent="0.25">
      <c r="A2" s="21" t="s">
        <v>2</v>
      </c>
    </row>
    <row r="3" spans="1:5" ht="15" customHeight="1" x14ac:dyDescent="0.4">
      <c r="A3" s="20"/>
    </row>
    <row r="4" spans="1:5" ht="30" x14ac:dyDescent="0.25">
      <c r="A4" s="4" t="s">
        <v>3</v>
      </c>
      <c r="B4" s="3" t="s">
        <v>4</v>
      </c>
      <c r="D4" s="23" t="s">
        <v>19</v>
      </c>
      <c r="E4" s="22">
        <f>SUM(B7,B8,B9,B10,B11,B13,B14,B15,B16,B18,B19,B20,B23,B24,B25,B26,B27,B28,B29,B30,B37,B38,B41,B45,B48)</f>
        <v>0</v>
      </c>
    </row>
    <row r="5" spans="1:5" x14ac:dyDescent="0.25">
      <c r="A5" s="1">
        <v>1</v>
      </c>
      <c r="B5" s="2">
        <v>0</v>
      </c>
      <c r="D5" s="12" t="s">
        <v>6</v>
      </c>
      <c r="E5" s="13"/>
    </row>
    <row r="6" spans="1:5" x14ac:dyDescent="0.25">
      <c r="A6" s="1">
        <v>2</v>
      </c>
      <c r="B6" s="2">
        <v>0</v>
      </c>
      <c r="D6" s="5"/>
    </row>
    <row r="7" spans="1:5" x14ac:dyDescent="0.25">
      <c r="A7" s="1">
        <v>3</v>
      </c>
      <c r="B7" s="2">
        <v>0</v>
      </c>
      <c r="D7" s="6" t="s">
        <v>7</v>
      </c>
      <c r="E7" s="7" t="s">
        <v>8</v>
      </c>
    </row>
    <row r="8" spans="1:5" x14ac:dyDescent="0.25">
      <c r="A8" s="1">
        <v>4</v>
      </c>
      <c r="B8" s="2">
        <v>0</v>
      </c>
      <c r="D8" s="8" t="s">
        <v>9</v>
      </c>
      <c r="E8" s="9">
        <f>(SUM(B11,B13,B15,B17,B18,B20,B23,B24,B28,B29,B33,B34,B35,B37,B38,B49))/COUNTA(B11,B13,B15,B17,B18,B20,B23,B24,B28,B29,B33,B34,B35,B37,B38,B49)</f>
        <v>0</v>
      </c>
    </row>
    <row r="9" spans="1:5" x14ac:dyDescent="0.25">
      <c r="A9" s="1">
        <v>5</v>
      </c>
      <c r="B9" s="2">
        <v>0</v>
      </c>
      <c r="D9" s="8" t="s">
        <v>10</v>
      </c>
      <c r="E9" s="9">
        <f>(SUM(B7,B10,B14,B22,B25,B48,-B26))/COUNTA(B7,B10,B14,B22,B25,B48,B26)</f>
        <v>0</v>
      </c>
    </row>
    <row r="10" spans="1:5" x14ac:dyDescent="0.25">
      <c r="A10" s="1">
        <v>6</v>
      </c>
      <c r="B10" s="2">
        <v>0</v>
      </c>
      <c r="D10" s="14" t="s">
        <v>20</v>
      </c>
      <c r="E10" s="18">
        <f>(SUM(B41,B42,B43,B44,B45,B46,B47))/COUNTA(B41,B42,B43,B44,B45,B46,B47)</f>
        <v>0</v>
      </c>
    </row>
    <row r="11" spans="1:5" x14ac:dyDescent="0.25">
      <c r="A11" s="1">
        <v>7</v>
      </c>
      <c r="B11" s="2">
        <v>0</v>
      </c>
      <c r="D11" s="8" t="s">
        <v>21</v>
      </c>
      <c r="E11" s="9">
        <f>(SUM(B12,B19,B30,B31,B36,-B5,-B21))/COUNTA(B12,B19,B30,B31,B36,B5,B21)</f>
        <v>0</v>
      </c>
    </row>
    <row r="12" spans="1:5" x14ac:dyDescent="0.25">
      <c r="A12" s="1">
        <v>8</v>
      </c>
      <c r="B12" s="2">
        <v>0</v>
      </c>
      <c r="D12" s="10" t="s">
        <v>11</v>
      </c>
      <c r="E12" s="11">
        <f>(SUM(B6,B8,B9,B16,B27,B32,B39,B40))/COUNTA(B6,B8,B9,B16,B27,B32,B39,B40)</f>
        <v>0</v>
      </c>
    </row>
    <row r="13" spans="1:5" x14ac:dyDescent="0.25">
      <c r="A13" s="1">
        <v>9</v>
      </c>
      <c r="B13" s="2">
        <v>0</v>
      </c>
    </row>
    <row r="14" spans="1:5" x14ac:dyDescent="0.25">
      <c r="A14" s="1">
        <v>10</v>
      </c>
      <c r="B14" s="2">
        <v>0</v>
      </c>
      <c r="D14" s="6" t="s">
        <v>12</v>
      </c>
      <c r="E14" s="17" t="s">
        <v>13</v>
      </c>
    </row>
    <row r="15" spans="1:5" x14ac:dyDescent="0.25">
      <c r="A15" s="1">
        <v>11</v>
      </c>
      <c r="B15" s="2">
        <v>0</v>
      </c>
      <c r="D15" s="14" t="s">
        <v>14</v>
      </c>
      <c r="E15" s="18">
        <f>SUM(-5.56+(E8*2.12)+(E9*2.5)+(E10*0.05)-(E11*0.14)-(E12*0.35))</f>
        <v>-5.56</v>
      </c>
    </row>
    <row r="16" spans="1:5" x14ac:dyDescent="0.25">
      <c r="A16" s="1">
        <v>12</v>
      </c>
      <c r="B16" s="2">
        <v>0</v>
      </c>
      <c r="D16" s="19" t="s">
        <v>15</v>
      </c>
      <c r="E16" s="18">
        <f>SUM(-5.88+(E8*1.2)+(E9*2.78)+(E10*1.08)-(E11*1.24)-(E12*0.99))</f>
        <v>-5.88</v>
      </c>
    </row>
    <row r="17" spans="1:5" x14ac:dyDescent="0.25">
      <c r="A17" s="1">
        <v>13</v>
      </c>
      <c r="B17" s="2">
        <v>0</v>
      </c>
      <c r="D17" s="12" t="s">
        <v>16</v>
      </c>
      <c r="E17" s="13"/>
    </row>
    <row r="18" spans="1:5" x14ac:dyDescent="0.25">
      <c r="A18" s="1">
        <v>14</v>
      </c>
      <c r="B18" s="2">
        <v>0</v>
      </c>
    </row>
    <row r="19" spans="1:5" x14ac:dyDescent="0.25">
      <c r="A19" s="1">
        <v>15</v>
      </c>
      <c r="B19" s="2">
        <v>0</v>
      </c>
    </row>
    <row r="20" spans="1:5" x14ac:dyDescent="0.25">
      <c r="A20" s="1">
        <v>16</v>
      </c>
      <c r="B20" s="2">
        <v>0</v>
      </c>
    </row>
    <row r="21" spans="1:5" x14ac:dyDescent="0.25">
      <c r="A21" s="1">
        <v>17</v>
      </c>
      <c r="B21" s="2">
        <v>0</v>
      </c>
    </row>
    <row r="22" spans="1:5" x14ac:dyDescent="0.25">
      <c r="A22" s="1">
        <v>18</v>
      </c>
      <c r="B22" s="2">
        <v>0</v>
      </c>
    </row>
    <row r="23" spans="1:5" x14ac:dyDescent="0.25">
      <c r="A23" s="1">
        <v>19</v>
      </c>
      <c r="B23" s="2">
        <v>0</v>
      </c>
    </row>
    <row r="24" spans="1:5" x14ac:dyDescent="0.25">
      <c r="A24" s="1">
        <v>20</v>
      </c>
      <c r="B24" s="2">
        <v>0</v>
      </c>
    </row>
    <row r="25" spans="1:5" x14ac:dyDescent="0.25">
      <c r="A25" s="1">
        <v>21</v>
      </c>
      <c r="B25" s="2">
        <v>0</v>
      </c>
    </row>
    <row r="26" spans="1:5" x14ac:dyDescent="0.25">
      <c r="A26" s="1">
        <v>22</v>
      </c>
      <c r="B26" s="2">
        <v>0</v>
      </c>
    </row>
    <row r="27" spans="1:5" x14ac:dyDescent="0.25">
      <c r="A27" s="1">
        <v>23</v>
      </c>
      <c r="B27" s="2">
        <v>0</v>
      </c>
    </row>
    <row r="28" spans="1:5" x14ac:dyDescent="0.25">
      <c r="A28" s="1">
        <v>24</v>
      </c>
      <c r="B28" s="2">
        <v>0</v>
      </c>
    </row>
    <row r="29" spans="1:5" x14ac:dyDescent="0.25">
      <c r="A29" s="1">
        <v>25</v>
      </c>
      <c r="B29" s="2">
        <v>0</v>
      </c>
    </row>
    <row r="30" spans="1:5" x14ac:dyDescent="0.25">
      <c r="A30" s="1">
        <v>26</v>
      </c>
      <c r="B30" s="2">
        <v>0</v>
      </c>
    </row>
    <row r="31" spans="1:5" x14ac:dyDescent="0.25">
      <c r="A31" s="1">
        <v>27</v>
      </c>
      <c r="B31" s="2">
        <v>0</v>
      </c>
    </row>
    <row r="32" spans="1:5" x14ac:dyDescent="0.25">
      <c r="A32" s="1">
        <v>28</v>
      </c>
      <c r="B32" s="2">
        <v>0</v>
      </c>
    </row>
    <row r="33" spans="1:2" x14ac:dyDescent="0.25">
      <c r="A33" s="1">
        <v>29</v>
      </c>
      <c r="B33" s="2">
        <v>0</v>
      </c>
    </row>
    <row r="34" spans="1:2" x14ac:dyDescent="0.25">
      <c r="A34" s="1">
        <v>30</v>
      </c>
      <c r="B34" s="2">
        <v>0</v>
      </c>
    </row>
    <row r="35" spans="1:2" x14ac:dyDescent="0.25">
      <c r="A35" s="1">
        <v>31</v>
      </c>
      <c r="B35" s="2">
        <v>0</v>
      </c>
    </row>
    <row r="36" spans="1:2" x14ac:dyDescent="0.25">
      <c r="A36" s="1">
        <v>32</v>
      </c>
      <c r="B36" s="2">
        <v>0</v>
      </c>
    </row>
    <row r="37" spans="1:2" x14ac:dyDescent="0.25">
      <c r="A37" s="1">
        <v>33</v>
      </c>
      <c r="B37" s="2">
        <v>0</v>
      </c>
    </row>
    <row r="38" spans="1:2" x14ac:dyDescent="0.25">
      <c r="A38" s="1">
        <v>34</v>
      </c>
      <c r="B38" s="2">
        <v>0</v>
      </c>
    </row>
    <row r="39" spans="1:2" x14ac:dyDescent="0.25">
      <c r="A39" s="1">
        <v>35</v>
      </c>
      <c r="B39" s="2">
        <v>0</v>
      </c>
    </row>
    <row r="40" spans="1:2" x14ac:dyDescent="0.25">
      <c r="A40" s="1">
        <v>36</v>
      </c>
      <c r="B40" s="2">
        <v>0</v>
      </c>
    </row>
    <row r="41" spans="1:2" x14ac:dyDescent="0.25">
      <c r="A41" s="1">
        <v>37</v>
      </c>
      <c r="B41" s="2">
        <v>0</v>
      </c>
    </row>
    <row r="42" spans="1:2" x14ac:dyDescent="0.25">
      <c r="A42" s="1">
        <v>38</v>
      </c>
      <c r="B42" s="2">
        <v>0</v>
      </c>
    </row>
    <row r="43" spans="1:2" x14ac:dyDescent="0.25">
      <c r="A43" s="1">
        <v>39</v>
      </c>
      <c r="B43" s="2">
        <v>0</v>
      </c>
    </row>
    <row r="44" spans="1:2" x14ac:dyDescent="0.25">
      <c r="A44" s="1">
        <v>40</v>
      </c>
      <c r="B44" s="2">
        <v>0</v>
      </c>
    </row>
    <row r="45" spans="1:2" x14ac:dyDescent="0.25">
      <c r="A45" s="1">
        <v>41</v>
      </c>
      <c r="B45" s="2">
        <v>0</v>
      </c>
    </row>
    <row r="46" spans="1:2" x14ac:dyDescent="0.25">
      <c r="A46" s="1">
        <v>42</v>
      </c>
      <c r="B46" s="2">
        <v>0</v>
      </c>
    </row>
    <row r="47" spans="1:2" x14ac:dyDescent="0.25">
      <c r="A47" s="1">
        <v>43</v>
      </c>
      <c r="B47" s="2">
        <v>0</v>
      </c>
    </row>
    <row r="48" spans="1:2" x14ac:dyDescent="0.25">
      <c r="A48" s="1">
        <v>44</v>
      </c>
      <c r="B48" s="2">
        <v>0</v>
      </c>
    </row>
    <row r="49" spans="1:2" x14ac:dyDescent="0.25">
      <c r="A49" s="1">
        <v>45</v>
      </c>
      <c r="B49" s="2">
        <v>0</v>
      </c>
    </row>
    <row r="50" spans="1:2" x14ac:dyDescent="0.25">
      <c r="B50" s="2"/>
    </row>
    <row r="51" spans="1:2" x14ac:dyDescent="0.25">
      <c r="B51" s="2"/>
    </row>
    <row r="52" spans="1:2" x14ac:dyDescent="0.25">
      <c r="B52" s="2"/>
    </row>
    <row r="53" spans="1:2" x14ac:dyDescent="0.25">
      <c r="B53" s="2"/>
    </row>
    <row r="54" spans="1:2" x14ac:dyDescent="0.25">
      <c r="B54" s="2"/>
    </row>
    <row r="55" spans="1:2" x14ac:dyDescent="0.25">
      <c r="B55" s="2"/>
    </row>
    <row r="56" spans="1:2" x14ac:dyDescent="0.25">
      <c r="B56" s="2"/>
    </row>
    <row r="57" spans="1:2" x14ac:dyDescent="0.25">
      <c r="B57" s="2"/>
    </row>
    <row r="58" spans="1:2" x14ac:dyDescent="0.25">
      <c r="B58" s="2"/>
    </row>
    <row r="59" spans="1:2" x14ac:dyDescent="0.25">
      <c r="B59" s="2"/>
    </row>
    <row r="60" spans="1:2" x14ac:dyDescent="0.25">
      <c r="B60" s="2"/>
    </row>
    <row r="61" spans="1:2" x14ac:dyDescent="0.25">
      <c r="B61" s="2"/>
    </row>
    <row r="62" spans="1:2" x14ac:dyDescent="0.25">
      <c r="B62" s="2"/>
    </row>
    <row r="63" spans="1:2" x14ac:dyDescent="0.25">
      <c r="B63" s="2"/>
    </row>
    <row r="64" spans="1:2" x14ac:dyDescent="0.25">
      <c r="B64" s="2"/>
    </row>
    <row r="65" spans="2:2" x14ac:dyDescent="0.25">
      <c r="B65" s="2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56ED3-90AD-4C5E-A014-E06D6D477477}">
  <dimension ref="A1:E65"/>
  <sheetViews>
    <sheetView workbookViewId="0">
      <selection activeCell="F8" sqref="F8"/>
    </sheetView>
  </sheetViews>
  <sheetFormatPr defaultColWidth="10.7109375" defaultRowHeight="15" x14ac:dyDescent="0.25"/>
  <cols>
    <col min="1" max="1" width="10.7109375" style="1"/>
    <col min="4" max="4" width="65.85546875" bestFit="1" customWidth="1"/>
    <col min="5" max="5" width="12.28515625" bestFit="1" customWidth="1"/>
    <col min="6" max="6" width="9.140625"/>
  </cols>
  <sheetData>
    <row r="1" spans="1:5" ht="26.25" x14ac:dyDescent="0.4">
      <c r="A1" s="20" t="s">
        <v>22</v>
      </c>
      <c r="E1" t="s">
        <v>23</v>
      </c>
    </row>
    <row r="2" spans="1:5" ht="15" customHeight="1" x14ac:dyDescent="0.25">
      <c r="A2" s="21" t="s">
        <v>2</v>
      </c>
    </row>
    <row r="3" spans="1:5" ht="15" customHeight="1" x14ac:dyDescent="0.4">
      <c r="A3" s="20"/>
    </row>
    <row r="4" spans="1:5" ht="30" x14ac:dyDescent="0.25">
      <c r="A4" s="4" t="s">
        <v>3</v>
      </c>
      <c r="B4" s="3" t="s">
        <v>4</v>
      </c>
      <c r="D4" s="24" t="s">
        <v>19</v>
      </c>
      <c r="E4" s="22">
        <f>SUM(B7,B8,B9,B10,B11,B13,B15,B16,B19,B21,B22,B23,B24,B25,B28,B29,B30,B31,B32,B33,B35,B44,B45,B55,B60)</f>
        <v>0</v>
      </c>
    </row>
    <row r="5" spans="1:5" x14ac:dyDescent="0.25">
      <c r="A5" s="1">
        <v>1</v>
      </c>
      <c r="B5" s="2">
        <v>0</v>
      </c>
      <c r="D5" s="12" t="s">
        <v>6</v>
      </c>
      <c r="E5" s="13"/>
    </row>
    <row r="6" spans="1:5" x14ac:dyDescent="0.25">
      <c r="A6" s="1">
        <v>2</v>
      </c>
      <c r="B6" s="2">
        <v>0</v>
      </c>
      <c r="D6" s="5"/>
    </row>
    <row r="7" spans="1:5" x14ac:dyDescent="0.25">
      <c r="A7" s="1">
        <v>3</v>
      </c>
      <c r="B7" s="2">
        <v>0</v>
      </c>
      <c r="D7" s="6" t="s">
        <v>7</v>
      </c>
      <c r="E7" s="7" t="s">
        <v>8</v>
      </c>
    </row>
    <row r="8" spans="1:5" x14ac:dyDescent="0.25">
      <c r="A8" s="1">
        <v>4</v>
      </c>
      <c r="B8" s="2">
        <v>0</v>
      </c>
      <c r="D8" s="8" t="s">
        <v>9</v>
      </c>
      <c r="E8" s="9">
        <f>SUM(B9,B11,B13,B15,B17,B19,B21,B24,B25,B31,B32,B38,B39,B40,B44,B45,B46)/COUNTA(B9,B11,B13,B15,B17,B19,B21,B24,B25,B31,B32,B38,B39,B40,B44,B45,B46)</f>
        <v>0</v>
      </c>
    </row>
    <row r="9" spans="1:5" x14ac:dyDescent="0.25">
      <c r="A9" s="1">
        <v>5</v>
      </c>
      <c r="B9" s="2">
        <v>0</v>
      </c>
      <c r="D9" s="8" t="s">
        <v>10</v>
      </c>
      <c r="E9" s="9">
        <f>SUM(B7,B10,B14,B23,(4-B27),B28,B29,B61,B63)/COUNTA(B7,B10,B14,B23,B27,B28,B29,B61,B63)</f>
        <v>0.44444444444444442</v>
      </c>
    </row>
    <row r="10" spans="1:5" x14ac:dyDescent="0.25">
      <c r="A10" s="1">
        <v>6</v>
      </c>
      <c r="B10" s="2">
        <v>0</v>
      </c>
      <c r="D10" s="14" t="s">
        <v>20</v>
      </c>
      <c r="E10" s="18">
        <f>SUM((4-B54),B55,B56,B57,B58,B59,B62,B65)/COUNTA(B54,B55,B56,B57,B58,B59,B62,B65)</f>
        <v>0.5</v>
      </c>
    </row>
    <row r="11" spans="1:5" x14ac:dyDescent="0.25">
      <c r="A11" s="1">
        <v>7</v>
      </c>
      <c r="B11" s="2">
        <v>0</v>
      </c>
      <c r="D11" s="8" t="s">
        <v>21</v>
      </c>
      <c r="E11" s="9">
        <f>SUM(B5,B12,B20,(4-B22),(4-B26),(4-B36),B33,B34,B41,B43)/COUNTA(B5,B12,B20,B22,B26,B36,B33,B34,B41,B43)</f>
        <v>1.2</v>
      </c>
    </row>
    <row r="12" spans="1:5" x14ac:dyDescent="0.25">
      <c r="A12" s="1">
        <v>8</v>
      </c>
      <c r="B12" s="2">
        <v>0</v>
      </c>
      <c r="D12" s="10" t="s">
        <v>11</v>
      </c>
      <c r="E12" s="11">
        <f>SUM(B6,B8,B16,B30,B35,B47,B48,B49,B50)/COUNTA(B6,B8,B16,B30,B35,B47,B48,B49,B50)</f>
        <v>0</v>
      </c>
    </row>
    <row r="13" spans="1:5" x14ac:dyDescent="0.25">
      <c r="A13" s="1">
        <v>9</v>
      </c>
      <c r="B13" s="2">
        <v>0</v>
      </c>
    </row>
    <row r="14" spans="1:5" x14ac:dyDescent="0.25">
      <c r="A14" s="1">
        <v>10</v>
      </c>
      <c r="B14" s="2">
        <v>0</v>
      </c>
      <c r="D14" s="6" t="s">
        <v>12</v>
      </c>
      <c r="E14" s="17" t="s">
        <v>13</v>
      </c>
    </row>
    <row r="15" spans="1:5" x14ac:dyDescent="0.25">
      <c r="A15" s="1">
        <v>11</v>
      </c>
      <c r="B15" s="2">
        <v>0</v>
      </c>
      <c r="D15" s="14" t="s">
        <v>14</v>
      </c>
      <c r="E15" s="18">
        <f>SUM(-6.45+(E8*2.01)+(E9*3.01)+(E10*0.14)-(E11*0.76)-(E12*0.29))</f>
        <v>-5.9542222222222225</v>
      </c>
    </row>
    <row r="16" spans="1:5" x14ac:dyDescent="0.25">
      <c r="A16" s="1">
        <v>12</v>
      </c>
      <c r="B16" s="2">
        <v>0</v>
      </c>
      <c r="D16" s="19" t="s">
        <v>15</v>
      </c>
      <c r="E16" s="18">
        <f>SUM(-3.67+(E8*0.52)+(E9*2.84)+(E10*0.84)-(E11*1.59)-(E12*1.06))</f>
        <v>-3.8957777777777776</v>
      </c>
    </row>
    <row r="17" spans="1:5" x14ac:dyDescent="0.25">
      <c r="A17" s="1">
        <v>13</v>
      </c>
      <c r="B17" s="2">
        <v>0</v>
      </c>
      <c r="D17" s="12" t="s">
        <v>16</v>
      </c>
      <c r="E17" s="13"/>
    </row>
    <row r="18" spans="1:5" x14ac:dyDescent="0.25">
      <c r="A18" s="1">
        <v>14</v>
      </c>
      <c r="B18" s="2">
        <v>0</v>
      </c>
    </row>
    <row r="19" spans="1:5" x14ac:dyDescent="0.25">
      <c r="A19" s="1">
        <v>15</v>
      </c>
      <c r="B19" s="2">
        <v>0</v>
      </c>
    </row>
    <row r="20" spans="1:5" x14ac:dyDescent="0.25">
      <c r="A20" s="1">
        <v>16</v>
      </c>
      <c r="B20" s="2">
        <v>0</v>
      </c>
    </row>
    <row r="21" spans="1:5" x14ac:dyDescent="0.25">
      <c r="A21" s="1">
        <v>17</v>
      </c>
      <c r="B21" s="2">
        <v>0</v>
      </c>
    </row>
    <row r="22" spans="1:5" x14ac:dyDescent="0.25">
      <c r="A22" s="1" t="s">
        <v>24</v>
      </c>
      <c r="B22" s="2">
        <v>0</v>
      </c>
    </row>
    <row r="23" spans="1:5" x14ac:dyDescent="0.25">
      <c r="A23" s="1">
        <v>19</v>
      </c>
      <c r="B23" s="2">
        <v>0</v>
      </c>
    </row>
    <row r="24" spans="1:5" x14ac:dyDescent="0.25">
      <c r="A24" s="1">
        <v>20</v>
      </c>
      <c r="B24" s="2">
        <v>0</v>
      </c>
    </row>
    <row r="25" spans="1:5" x14ac:dyDescent="0.25">
      <c r="A25" s="1">
        <v>21</v>
      </c>
      <c r="B25" s="2">
        <v>0</v>
      </c>
    </row>
    <row r="26" spans="1:5" x14ac:dyDescent="0.25">
      <c r="A26" s="1" t="s">
        <v>25</v>
      </c>
      <c r="B26" s="2">
        <v>0</v>
      </c>
    </row>
    <row r="27" spans="1:5" x14ac:dyDescent="0.25">
      <c r="A27" s="1" t="s">
        <v>26</v>
      </c>
      <c r="B27" s="2">
        <v>0</v>
      </c>
    </row>
    <row r="28" spans="1:5" x14ac:dyDescent="0.25">
      <c r="A28" s="1">
        <v>24</v>
      </c>
      <c r="B28" s="2">
        <v>0</v>
      </c>
    </row>
    <row r="29" spans="1:5" x14ac:dyDescent="0.25">
      <c r="A29" s="1">
        <v>25</v>
      </c>
      <c r="B29" s="2">
        <v>0</v>
      </c>
    </row>
    <row r="30" spans="1:5" x14ac:dyDescent="0.25">
      <c r="A30" s="1">
        <v>26</v>
      </c>
      <c r="B30" s="2">
        <v>0</v>
      </c>
    </row>
    <row r="31" spans="1:5" x14ac:dyDescent="0.25">
      <c r="A31" s="1">
        <v>27</v>
      </c>
      <c r="B31" s="2">
        <v>0</v>
      </c>
    </row>
    <row r="32" spans="1:5" x14ac:dyDescent="0.25">
      <c r="A32" s="1">
        <v>28</v>
      </c>
      <c r="B32" s="2">
        <v>0</v>
      </c>
    </row>
    <row r="33" spans="1:2" x14ac:dyDescent="0.25">
      <c r="A33" s="1">
        <v>29</v>
      </c>
      <c r="B33" s="2">
        <v>0</v>
      </c>
    </row>
    <row r="34" spans="1:2" x14ac:dyDescent="0.25">
      <c r="A34" s="1">
        <v>30</v>
      </c>
      <c r="B34" s="2">
        <v>0</v>
      </c>
    </row>
    <row r="35" spans="1:2" x14ac:dyDescent="0.25">
      <c r="A35" s="1">
        <v>31</v>
      </c>
      <c r="B35" s="2">
        <v>0</v>
      </c>
    </row>
    <row r="36" spans="1:2" x14ac:dyDescent="0.25">
      <c r="A36" s="1" t="s">
        <v>27</v>
      </c>
      <c r="B36" s="2">
        <v>0</v>
      </c>
    </row>
    <row r="37" spans="1:2" x14ac:dyDescent="0.25">
      <c r="A37" s="1">
        <v>33</v>
      </c>
      <c r="B37" s="2">
        <v>0</v>
      </c>
    </row>
    <row r="38" spans="1:2" x14ac:dyDescent="0.25">
      <c r="A38" s="1">
        <v>34</v>
      </c>
      <c r="B38" s="2">
        <v>0</v>
      </c>
    </row>
    <row r="39" spans="1:2" x14ac:dyDescent="0.25">
      <c r="A39" s="1">
        <v>35</v>
      </c>
      <c r="B39" s="2">
        <v>0</v>
      </c>
    </row>
    <row r="40" spans="1:2" x14ac:dyDescent="0.25">
      <c r="A40" s="1">
        <v>36</v>
      </c>
      <c r="B40" s="2">
        <v>0</v>
      </c>
    </row>
    <row r="41" spans="1:2" x14ac:dyDescent="0.25">
      <c r="A41" s="1">
        <v>37</v>
      </c>
      <c r="B41" s="2">
        <v>0</v>
      </c>
    </row>
    <row r="42" spans="1:2" x14ac:dyDescent="0.25">
      <c r="A42" s="1">
        <v>38</v>
      </c>
      <c r="B42" s="2">
        <v>0</v>
      </c>
    </row>
    <row r="43" spans="1:2" x14ac:dyDescent="0.25">
      <c r="A43" s="1">
        <v>39</v>
      </c>
      <c r="B43" s="2">
        <v>0</v>
      </c>
    </row>
    <row r="44" spans="1:2" x14ac:dyDescent="0.25">
      <c r="A44" s="1">
        <v>40</v>
      </c>
      <c r="B44" s="2">
        <v>0</v>
      </c>
    </row>
    <row r="45" spans="1:2" x14ac:dyDescent="0.25">
      <c r="A45" s="1">
        <v>41</v>
      </c>
      <c r="B45" s="2">
        <v>0</v>
      </c>
    </row>
    <row r="46" spans="1:2" x14ac:dyDescent="0.25">
      <c r="A46" s="1">
        <v>42</v>
      </c>
      <c r="B46" s="2">
        <v>0</v>
      </c>
    </row>
    <row r="47" spans="1:2" x14ac:dyDescent="0.25">
      <c r="A47" s="1">
        <v>43</v>
      </c>
      <c r="B47" s="2">
        <v>0</v>
      </c>
    </row>
    <row r="48" spans="1:2" x14ac:dyDescent="0.25">
      <c r="A48" s="1">
        <v>44</v>
      </c>
      <c r="B48" s="2">
        <v>0</v>
      </c>
    </row>
    <row r="49" spans="1:2" x14ac:dyDescent="0.25">
      <c r="A49" s="1">
        <v>45</v>
      </c>
      <c r="B49" s="2">
        <v>0</v>
      </c>
    </row>
    <row r="50" spans="1:2" x14ac:dyDescent="0.25">
      <c r="A50" s="1">
        <v>46</v>
      </c>
      <c r="B50" s="2">
        <v>0</v>
      </c>
    </row>
    <row r="51" spans="1:2" x14ac:dyDescent="0.25">
      <c r="A51" s="1">
        <v>47</v>
      </c>
      <c r="B51" s="2">
        <v>0</v>
      </c>
    </row>
    <row r="52" spans="1:2" x14ac:dyDescent="0.25">
      <c r="A52" s="1">
        <v>48</v>
      </c>
      <c r="B52" s="2">
        <v>0</v>
      </c>
    </row>
    <row r="53" spans="1:2" x14ac:dyDescent="0.25">
      <c r="A53" s="1">
        <v>49</v>
      </c>
      <c r="B53" s="2">
        <v>0</v>
      </c>
    </row>
    <row r="54" spans="1:2" x14ac:dyDescent="0.25">
      <c r="A54" s="1" t="s">
        <v>28</v>
      </c>
      <c r="B54" s="2">
        <v>0</v>
      </c>
    </row>
    <row r="55" spans="1:2" x14ac:dyDescent="0.25">
      <c r="A55" s="1">
        <v>51</v>
      </c>
      <c r="B55" s="2">
        <v>0</v>
      </c>
    </row>
    <row r="56" spans="1:2" x14ac:dyDescent="0.25">
      <c r="A56" s="1">
        <v>52</v>
      </c>
      <c r="B56" s="2">
        <v>0</v>
      </c>
    </row>
    <row r="57" spans="1:2" x14ac:dyDescent="0.25">
      <c r="A57" s="1">
        <v>53</v>
      </c>
      <c r="B57" s="2">
        <v>0</v>
      </c>
    </row>
    <row r="58" spans="1:2" x14ac:dyDescent="0.25">
      <c r="A58" s="1">
        <v>54</v>
      </c>
      <c r="B58" s="2">
        <v>0</v>
      </c>
    </row>
    <row r="59" spans="1:2" x14ac:dyDescent="0.25">
      <c r="A59" s="1">
        <v>55</v>
      </c>
      <c r="B59" s="2">
        <v>0</v>
      </c>
    </row>
    <row r="60" spans="1:2" x14ac:dyDescent="0.25">
      <c r="A60" s="1">
        <v>56</v>
      </c>
      <c r="B60" s="2">
        <v>0</v>
      </c>
    </row>
    <row r="61" spans="1:2" x14ac:dyDescent="0.25">
      <c r="A61" s="1">
        <v>57</v>
      </c>
      <c r="B61" s="2">
        <v>0</v>
      </c>
    </row>
    <row r="62" spans="1:2" x14ac:dyDescent="0.25">
      <c r="A62" s="1">
        <v>58</v>
      </c>
      <c r="B62" s="2">
        <v>0</v>
      </c>
    </row>
    <row r="63" spans="1:2" x14ac:dyDescent="0.25">
      <c r="A63" s="1">
        <v>59</v>
      </c>
      <c r="B63" s="2">
        <v>0</v>
      </c>
    </row>
    <row r="64" spans="1:2" x14ac:dyDescent="0.25">
      <c r="A64" s="1">
        <v>60</v>
      </c>
      <c r="B64" s="2">
        <v>0</v>
      </c>
    </row>
    <row r="65" spans="1:2" x14ac:dyDescent="0.25">
      <c r="A65" s="1">
        <v>61</v>
      </c>
      <c r="B65" s="2">
        <v>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2A893D73A46948876C48E7075560B1" ma:contentTypeVersion="16" ma:contentTypeDescription="Create a new document." ma:contentTypeScope="" ma:versionID="2fea1d77ac68c96a5bd3b685f572cb49">
  <xsd:schema xmlns:xsd="http://www.w3.org/2001/XMLSchema" xmlns:xs="http://www.w3.org/2001/XMLSchema" xmlns:p="http://schemas.microsoft.com/office/2006/metadata/properties" xmlns:ns2="505337ae-5493-4d50-a8e0-728413422d45" xmlns:ns3="e21067f2-5252-46c0-852e-7f10dd39c7db" targetNamespace="http://schemas.microsoft.com/office/2006/metadata/properties" ma:root="true" ma:fieldsID="bad33c5178d03e3523610f313145aac5" ns2:_="" ns3:_="">
    <xsd:import namespace="505337ae-5493-4d50-a8e0-728413422d45"/>
    <xsd:import namespace="e21067f2-5252-46c0-852e-7f10dd39c7d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5337ae-5493-4d50-a8e0-728413422d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7" nillable="true" ma:taxonomy="true" ma:internalName="lcf76f155ced4ddcb4097134ff3c332f" ma:taxonomyFieldName="MediaServiceImageTags" ma:displayName="Image Tags" ma:readOnly="false" ma:fieldId="{5cf76f15-5ced-4ddc-b409-7134ff3c332f}" ma:taxonomyMulti="true" ma:sspId="e6b5a720-281d-41dd-94f4-687e32146d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1067f2-5252-46c0-852e-7f10dd39c7db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546887a9-1de4-47f5-ac87-59af3f7d930b}" ma:internalName="TaxCatchAll" ma:showField="CatchAllData" ma:web="e21067f2-5252-46c0-852e-7f10dd39c7d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21067f2-5252-46c0-852e-7f10dd39c7db" xsi:nil="true"/>
    <lcf76f155ced4ddcb4097134ff3c332f xmlns="505337ae-5493-4d50-a8e0-728413422d4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BDDA2B11-3F0B-4670-A664-246D301046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5337ae-5493-4d50-a8e0-728413422d45"/>
    <ds:schemaRef ds:uri="e21067f2-5252-46c0-852e-7f10dd39c7d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FB6AEB2-51FA-4719-916F-F5845E73B67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746ACCF-A280-4A76-B0A5-8F080A5AAB91}">
  <ds:schemaRefs>
    <ds:schemaRef ds:uri="http://schemas.microsoft.com/office/2006/metadata/properties"/>
    <ds:schemaRef ds:uri="http://schemas.microsoft.com/office/infopath/2007/PartnerControls"/>
    <ds:schemaRef ds:uri="e21067f2-5252-46c0-852e-7f10dd39c7db"/>
    <ds:schemaRef ds:uri="505337ae-5493-4d50-a8e0-728413422d4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WURS-25</vt:lpstr>
      <vt:lpstr>WURS-45</vt:lpstr>
      <vt:lpstr>WURS-61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Mark D Worthen PsyD</cp:lastModifiedBy>
  <cp:revision/>
  <dcterms:created xsi:type="dcterms:W3CDTF">2024-09-25T11:05:08Z</dcterms:created>
  <dcterms:modified xsi:type="dcterms:W3CDTF">2024-12-22T15:13:52Z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0x0101005E2A893D73A46948876C48E7075560B1</vt:lpwstr>
  </property>
</Properties>
</file>